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Госзадания\2019-2021\Нормативные затраты\"/>
    </mc:Choice>
  </mc:AlternateContent>
  <bookViews>
    <workbookView xWindow="480" yWindow="135" windowWidth="24240" windowHeight="12015"/>
  </bookViews>
  <sheets>
    <sheet name="Приложение № 2" sheetId="2" r:id="rId1"/>
    <sheet name="Лист1" sheetId="3" r:id="rId2"/>
  </sheets>
  <definedNames>
    <definedName name="_xlnm.Print_Titles" localSheetId="0">'Приложение № 2'!$4:$5</definedName>
  </definedNames>
  <calcPr calcId="152511" fullPrecision="0"/>
</workbook>
</file>

<file path=xl/calcChain.xml><?xml version="1.0" encoding="utf-8"?>
<calcChain xmlns="http://schemas.openxmlformats.org/spreadsheetml/2006/main">
  <c r="E12" i="2" l="1"/>
  <c r="E13" i="2"/>
  <c r="E14" i="2"/>
  <c r="E15" i="2"/>
  <c r="E11" i="2"/>
  <c r="F4" i="3" l="1"/>
  <c r="F3" i="3"/>
  <c r="G9" i="3"/>
  <c r="G8" i="3"/>
  <c r="F9" i="3"/>
  <c r="F8" i="3"/>
  <c r="E10" i="3"/>
  <c r="R14" i="2" l="1"/>
  <c r="R13" i="2"/>
  <c r="E10" i="2"/>
  <c r="F10" i="2"/>
  <c r="G10" i="2"/>
  <c r="H10" i="2"/>
  <c r="I10" i="2"/>
  <c r="J10" i="2"/>
  <c r="K10" i="2"/>
  <c r="L10" i="2"/>
  <c r="M10" i="2"/>
  <c r="N10" i="2"/>
  <c r="O10" i="2"/>
  <c r="P10" i="2"/>
  <c r="D10" i="2"/>
  <c r="H6" i="2"/>
  <c r="R7" i="2"/>
  <c r="R6" i="2" s="1"/>
  <c r="P6" i="2"/>
  <c r="E6" i="2"/>
  <c r="F6" i="2"/>
  <c r="G6" i="2"/>
  <c r="I6" i="2"/>
  <c r="J6" i="2"/>
  <c r="K6" i="2"/>
  <c r="L6" i="2"/>
  <c r="M6" i="2"/>
  <c r="N6" i="2"/>
  <c r="O6" i="2"/>
  <c r="D6" i="2"/>
  <c r="E8" i="2"/>
  <c r="F8" i="2"/>
  <c r="G8" i="2"/>
  <c r="H8" i="2"/>
  <c r="N8" i="2"/>
  <c r="O8" i="2"/>
  <c r="P8" i="2"/>
  <c r="D8" i="2"/>
  <c r="D16" i="2" l="1"/>
  <c r="Q9" i="2" l="1"/>
  <c r="Q7" i="2"/>
  <c r="R15" i="2"/>
  <c r="R12" i="2"/>
  <c r="R11" i="2"/>
  <c r="R10" i="2"/>
  <c r="J8" i="2" l="1"/>
  <c r="K8" i="2"/>
  <c r="K16" i="2" s="1"/>
  <c r="L8" i="2"/>
  <c r="M8" i="2"/>
  <c r="I8" i="2"/>
  <c r="E16" i="2"/>
  <c r="F16" i="2"/>
  <c r="G16" i="2"/>
  <c r="I16" i="2"/>
  <c r="J16" i="2"/>
  <c r="P16" i="2"/>
  <c r="H16" i="2"/>
  <c r="O16" i="2"/>
  <c r="L16" i="2"/>
  <c r="M16" i="2"/>
  <c r="N16" i="2"/>
  <c r="R8" i="2" l="1"/>
  <c r="R9" i="2" s="1"/>
  <c r="R16" i="2"/>
</calcChain>
</file>

<file path=xl/sharedStrings.xml><?xml version="1.0" encoding="utf-8"?>
<sst xmlns="http://schemas.openxmlformats.org/spreadsheetml/2006/main" count="49" uniqueCount="41">
  <si>
    <t>Наименование работы</t>
  </si>
  <si>
    <t>№ п/п</t>
  </si>
  <si>
    <t>1.1.</t>
  </si>
  <si>
    <t>1.</t>
  </si>
  <si>
    <t>ИТОГО:</t>
  </si>
  <si>
    <t>__________________</t>
  </si>
  <si>
    <t>Объем работы</t>
  </si>
  <si>
    <t>Проведение прикладных научных исследований</t>
  </si>
  <si>
    <t>2.</t>
  </si>
  <si>
    <t>Х</t>
  </si>
  <si>
    <t>Затраты на оплату труда персонала, принимающего непосредственное участие в выполнении работы (тыс. рублей)</t>
  </si>
  <si>
    <t>Начисления на выплаты по оплате труда персонала, принимающего непосредственное участие в выполнении работы (тыс. рублей)</t>
  </si>
  <si>
    <t>Затраты на оплату труда работников учреждения, которые не принимают непосредственного участия в выполнении работы (административно-управленческого, административно-хозяйственного, вспомогательного и иного персонала, не принимающего непосредственное участие в выполнении работы) (тыс. рублей)</t>
  </si>
  <si>
    <t>Начисления на выплаты по оплате труда работников учреждения, которые не принимают непосредственного участия в выполнении работы (административно-управленческого, административно-хозяйственного, вспомогательного и иного персонала, не принимающего непосредственное участие в выполнении работы) (тыс. рублей)</t>
  </si>
  <si>
    <t>Затраты на приобретение материальных запасов (тыс. рублей)</t>
  </si>
  <si>
    <t>Затраты на горюче-смазочные материалы (тыс. рублей)</t>
  </si>
  <si>
    <t>Иные затраты (тыс. рублей)</t>
  </si>
  <si>
    <t>Затраты на коммунальные услуги (тыс. рублей)</t>
  </si>
  <si>
    <t>Затраты на содержание объектов недвижимого имущества, закрепленного за учреждением на праве оперативного управления или приобретенного учреждением за счет средств, выделенных ему учредителем на приобретение такого имущества, а также недвижимого имущества, находящегося у учреждения на основании договора аренды или безвозмездного пользования, эксплуатируемого в процессе выполнения работы (тыс. рублей)</t>
  </si>
  <si>
    <t>Затраты на содержание объектов особо ценного движимого имущества, закрепленного за учреждением или приобретенного учреждением за счет средств, выделенных ему учредителем на приобретение такого имущества (тыс. рублей)</t>
  </si>
  <si>
    <t>Затраты на приобретение услуг связи (тыс. рублей)</t>
  </si>
  <si>
    <t>Затраты на приобретение транспортных услуг (тыс. рублей)</t>
  </si>
  <si>
    <t>Прочие затраты на общехозяйственные нужды (тыс. рублей)</t>
  </si>
  <si>
    <t>Затраты на уплату налогов, в качестве объекта налогообложения по которым признается имущество учреждения (тыс. рублей)</t>
  </si>
  <si>
    <t>Итого затрат на выполнение работы (тыс. рублей)</t>
  </si>
  <si>
    <t>Проведение экспертизы научных, научно-технических программ и проектов, инновационных проектов по фундаментальным, прикладным научным исследованиям, экспериментальным разработкам</t>
  </si>
  <si>
    <t>Обеспечение мероприятий по расследованию причин аварий, нарушений, инцидентов и чрезвычайных ситуаций техногенного характера и ликвидации их последствий</t>
  </si>
  <si>
    <t>2.1.</t>
  </si>
  <si>
    <t xml:space="preserve"> Значения нормативных затрат на выполнение работ, а также затрат на уплату налогов, в качестве объекта налогообложения по которым признается имущество федерального бюджетного учреждения
"Научно-технический центр "Энергобезопасность", на 2019 год</t>
  </si>
  <si>
    <t>Проведение экспертизы проектов нормативных правовых актов в области электроэнергетики, поступающих на рассмотрение в Ростехнадзор; работа по поручениям в части экспертизы научных, научно-технических программ и проектов, поступающих на рассмотрение в Ростехнадзор в интересах общества</t>
  </si>
  <si>
    <t>Подготовка научно-обоснованных заключений по актам расследования причин аварий на объектах электроэнергетики, теплоснабжения  и гидротехнических сооружениях</t>
  </si>
  <si>
    <t>Разработка научно-обоснованных предложений по обеспечению качества при оказании услуг по выдаче разрешений на допуск к эксплуатации энергопринимающих устройств потребителей электрической энергии, объектов по производству электрической энергии, объектов электросетевого хозяйства, принадлежащих сетевым организациям, объектов теплоснабжения и теплопотребляющих установок</t>
  </si>
  <si>
    <t>Разработка научно-обоснованных предложений по оценкам соответствия методик и программ теплотехнических испытаний, инструментальных измерений, технических отчетов о проведенных теплотехнических испытаниях (инструментальных измерениях)</t>
  </si>
  <si>
    <t>Разработка Методических рекомендаций по проверке гидротехнических сооружений, находящихся в режиме консервации, ликвидации</t>
  </si>
  <si>
    <t>Разработка методических рекомендаций по проверке объектов электросетевого хозяйства в сейсмически опасных зонах</t>
  </si>
  <si>
    <t>3.1.</t>
  </si>
  <si>
    <t>3.2.</t>
  </si>
  <si>
    <t>3.3.</t>
  </si>
  <si>
    <t>3.4.</t>
  </si>
  <si>
    <t>3.5.</t>
  </si>
  <si>
    <t>Разработка научно-обоснованных предложений и научно-техническое сопровождение в целях подготовки к утверждению и внедрению нормативных правовых актов в области безопасности гидротехнических сооружений, безопасности в электроэнергетике и теплоснабжении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</si>
</sst>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textRotation="90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top" wrapText="1"/>
    </xf>
    <xf numFmtId="4" fontId="1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wrapText="1"/>
    </xf>
    <xf numFmtId="49" fontId="4" fillId="0" borderId="1" xfId="1" applyNumberFormat="1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right" vertical="center"/>
    </xf>
    <xf numFmtId="49" fontId="1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 wrapText="1"/>
    </xf>
    <xf numFmtId="49" fontId="6" fillId="0" borderId="1" xfId="1" applyNumberFormat="1" applyFont="1" applyFill="1" applyBorder="1" applyAlignment="1">
      <alignment horizontal="center" vertical="center" wrapText="1"/>
    </xf>
    <xf numFmtId="3" fontId="7" fillId="0" borderId="1" xfId="1" applyNumberFormat="1" applyFont="1" applyFill="1" applyBorder="1" applyAlignment="1">
      <alignment horizontal="right" vertical="center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wrapText="1"/>
    </xf>
    <xf numFmtId="165" fontId="0" fillId="0" borderId="0" xfId="0" applyNumberFormat="1"/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</cellXfs>
  <cellStyles count="3">
    <cellStyle name="Обычный" xfId="0" builtinId="0"/>
    <cellStyle name="Обычный 3" xfId="2"/>
    <cellStyle name="Обычный 6 3 3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3"/>
  <sheetViews>
    <sheetView tabSelected="1" zoomScale="85" zoomScaleNormal="85" workbookViewId="0">
      <selection activeCell="I4" sqref="I4"/>
    </sheetView>
  </sheetViews>
  <sheetFormatPr defaultRowHeight="15.75" x14ac:dyDescent="0.25"/>
  <cols>
    <col min="1" max="1" width="7" style="1" bestFit="1" customWidth="1"/>
    <col min="2" max="2" width="36.85546875" style="1" customWidth="1"/>
    <col min="3" max="3" width="8.7109375" style="1" customWidth="1"/>
    <col min="4" max="4" width="14.85546875" style="2" bestFit="1" customWidth="1"/>
    <col min="5" max="5" width="13.7109375" style="2" bestFit="1" customWidth="1"/>
    <col min="6" max="6" width="16.28515625" style="2" bestFit="1" customWidth="1"/>
    <col min="7" max="7" width="22.5703125" style="2" customWidth="1"/>
    <col min="8" max="8" width="18.7109375" style="2" customWidth="1"/>
    <col min="9" max="11" width="10.7109375" style="2" customWidth="1"/>
    <col min="12" max="12" width="22.42578125" style="2" bestFit="1" customWidth="1"/>
    <col min="13" max="13" width="15.85546875" style="2" bestFit="1" customWidth="1"/>
    <col min="14" max="17" width="10.7109375" style="2" customWidth="1"/>
    <col min="18" max="18" width="14.85546875" style="2" bestFit="1" customWidth="1"/>
    <col min="19" max="16384" width="9.140625" style="1"/>
  </cols>
  <sheetData>
    <row r="1" spans="1:20" ht="32.25" customHeight="1" x14ac:dyDescent="0.25">
      <c r="A1" s="20" t="s">
        <v>28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20" ht="12.75" customHeight="1" x14ac:dyDescent="0.25"/>
    <row r="3" spans="1:20" ht="12.75" customHeight="1" x14ac:dyDescent="0.25">
      <c r="Q3" s="3"/>
      <c r="R3" s="3"/>
    </row>
    <row r="4" spans="1:20" ht="406.5" x14ac:dyDescent="0.25">
      <c r="A4" s="4" t="s">
        <v>1</v>
      </c>
      <c r="B4" s="4" t="s">
        <v>0</v>
      </c>
      <c r="C4" s="5" t="s">
        <v>6</v>
      </c>
      <c r="D4" s="5" t="s">
        <v>10</v>
      </c>
      <c r="E4" s="5" t="s">
        <v>11</v>
      </c>
      <c r="F4" s="5" t="s">
        <v>12</v>
      </c>
      <c r="G4" s="5" t="s">
        <v>13</v>
      </c>
      <c r="H4" s="5" t="s">
        <v>14</v>
      </c>
      <c r="I4" s="5" t="s">
        <v>15</v>
      </c>
      <c r="J4" s="5" t="s">
        <v>16</v>
      </c>
      <c r="K4" s="5" t="s">
        <v>17</v>
      </c>
      <c r="L4" s="5" t="s">
        <v>18</v>
      </c>
      <c r="M4" s="5" t="s">
        <v>19</v>
      </c>
      <c r="N4" s="5" t="s">
        <v>20</v>
      </c>
      <c r="O4" s="5" t="s">
        <v>21</v>
      </c>
      <c r="P4" s="5" t="s">
        <v>22</v>
      </c>
      <c r="Q4" s="5" t="s">
        <v>23</v>
      </c>
      <c r="R4" s="5" t="s">
        <v>24</v>
      </c>
    </row>
    <row r="5" spans="1:20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4">
        <v>13</v>
      </c>
      <c r="N5" s="4">
        <v>14</v>
      </c>
      <c r="O5" s="4">
        <v>15</v>
      </c>
      <c r="P5" s="4">
        <v>16</v>
      </c>
      <c r="Q5" s="4">
        <v>17</v>
      </c>
      <c r="R5" s="4">
        <v>18</v>
      </c>
    </row>
    <row r="6" spans="1:20" ht="76.5" x14ac:dyDescent="0.25">
      <c r="A6" s="14" t="s">
        <v>3</v>
      </c>
      <c r="B6" s="15" t="s">
        <v>25</v>
      </c>
      <c r="C6" s="16">
        <v>1</v>
      </c>
      <c r="D6" s="17">
        <f>D7</f>
        <v>349.8</v>
      </c>
      <c r="E6" s="17">
        <f t="shared" ref="E6:O6" si="0">E7</f>
        <v>105.6</v>
      </c>
      <c r="F6" s="17">
        <f t="shared" si="0"/>
        <v>149.9</v>
      </c>
      <c r="G6" s="17">
        <f t="shared" si="0"/>
        <v>45.3</v>
      </c>
      <c r="H6" s="17">
        <f t="shared" si="0"/>
        <v>10</v>
      </c>
      <c r="I6" s="17">
        <f t="shared" si="0"/>
        <v>10</v>
      </c>
      <c r="J6" s="17">
        <f t="shared" si="0"/>
        <v>0</v>
      </c>
      <c r="K6" s="17">
        <f t="shared" si="0"/>
        <v>0</v>
      </c>
      <c r="L6" s="17">
        <f t="shared" si="0"/>
        <v>0</v>
      </c>
      <c r="M6" s="17">
        <f t="shared" si="0"/>
        <v>0</v>
      </c>
      <c r="N6" s="17">
        <f t="shared" si="0"/>
        <v>10</v>
      </c>
      <c r="O6" s="17">
        <f t="shared" si="0"/>
        <v>10</v>
      </c>
      <c r="P6" s="17">
        <f>P7</f>
        <v>110</v>
      </c>
      <c r="Q6" s="17" t="s">
        <v>9</v>
      </c>
      <c r="R6" s="17">
        <f>R7</f>
        <v>800.6</v>
      </c>
    </row>
    <row r="7" spans="1:20" ht="102" x14ac:dyDescent="0.25">
      <c r="A7" s="8" t="s">
        <v>2</v>
      </c>
      <c r="B7" s="11" t="s">
        <v>29</v>
      </c>
      <c r="C7" s="12">
        <v>1</v>
      </c>
      <c r="D7" s="7">
        <v>349.8</v>
      </c>
      <c r="E7" s="7">
        <v>105.6</v>
      </c>
      <c r="F7" s="7">
        <v>149.9</v>
      </c>
      <c r="G7" s="7">
        <v>45.3</v>
      </c>
      <c r="H7" s="7">
        <v>10</v>
      </c>
      <c r="I7" s="7">
        <v>10</v>
      </c>
      <c r="J7" s="7">
        <v>0</v>
      </c>
      <c r="K7" s="7">
        <v>0</v>
      </c>
      <c r="L7" s="7">
        <v>0</v>
      </c>
      <c r="M7" s="7">
        <v>0</v>
      </c>
      <c r="N7" s="7">
        <v>10</v>
      </c>
      <c r="O7" s="7">
        <v>10</v>
      </c>
      <c r="P7" s="7">
        <v>110</v>
      </c>
      <c r="Q7" s="7" t="str">
        <f t="shared" ref="Q7" si="1">Q6</f>
        <v>Х</v>
      </c>
      <c r="R7" s="7">
        <f>SUM(D7:P7)</f>
        <v>800.6</v>
      </c>
    </row>
    <row r="8" spans="1:20" ht="63.75" x14ac:dyDescent="0.25">
      <c r="A8" s="14" t="s">
        <v>8</v>
      </c>
      <c r="B8" s="15" t="s">
        <v>26</v>
      </c>
      <c r="C8" s="16">
        <v>1</v>
      </c>
      <c r="D8" s="17">
        <f>D9</f>
        <v>408.2</v>
      </c>
      <c r="E8" s="17">
        <f t="shared" ref="E8:P8" si="2">E9</f>
        <v>123.3</v>
      </c>
      <c r="F8" s="17">
        <f t="shared" si="2"/>
        <v>174.9</v>
      </c>
      <c r="G8" s="17">
        <f t="shared" si="2"/>
        <v>52.8</v>
      </c>
      <c r="H8" s="17">
        <f t="shared" si="2"/>
        <v>20</v>
      </c>
      <c r="I8" s="17">
        <f t="shared" si="2"/>
        <v>10</v>
      </c>
      <c r="J8" s="17">
        <f t="shared" si="2"/>
        <v>0</v>
      </c>
      <c r="K8" s="17">
        <f t="shared" si="2"/>
        <v>0</v>
      </c>
      <c r="L8" s="17">
        <f t="shared" si="2"/>
        <v>0</v>
      </c>
      <c r="M8" s="17">
        <f t="shared" si="2"/>
        <v>0</v>
      </c>
      <c r="N8" s="17">
        <f t="shared" si="2"/>
        <v>10</v>
      </c>
      <c r="O8" s="17">
        <f t="shared" si="2"/>
        <v>0</v>
      </c>
      <c r="P8" s="17">
        <f t="shared" si="2"/>
        <v>110</v>
      </c>
      <c r="Q8" s="17" t="s">
        <v>9</v>
      </c>
      <c r="R8" s="17">
        <f>SUM(D8:P8)</f>
        <v>909.2</v>
      </c>
    </row>
    <row r="9" spans="1:20" ht="63.75" x14ac:dyDescent="0.25">
      <c r="A9" s="8" t="s">
        <v>27</v>
      </c>
      <c r="B9" s="11" t="s">
        <v>30</v>
      </c>
      <c r="C9" s="12">
        <v>1</v>
      </c>
      <c r="D9" s="7">
        <v>408.2</v>
      </c>
      <c r="E9" s="7">
        <v>123.3</v>
      </c>
      <c r="F9" s="7">
        <v>174.9</v>
      </c>
      <c r="G9" s="7">
        <v>52.8</v>
      </c>
      <c r="H9" s="7">
        <v>20</v>
      </c>
      <c r="I9" s="7">
        <v>10</v>
      </c>
      <c r="J9" s="7">
        <v>0</v>
      </c>
      <c r="K9" s="7">
        <v>0</v>
      </c>
      <c r="L9" s="7">
        <v>0</v>
      </c>
      <c r="M9" s="7">
        <v>0</v>
      </c>
      <c r="N9" s="7">
        <v>10</v>
      </c>
      <c r="O9" s="7">
        <v>0</v>
      </c>
      <c r="P9" s="7">
        <v>110</v>
      </c>
      <c r="Q9" s="7" t="str">
        <f t="shared" ref="Q9:R9" si="3">Q8</f>
        <v>Х</v>
      </c>
      <c r="R9" s="7">
        <f t="shared" si="3"/>
        <v>909.2</v>
      </c>
    </row>
    <row r="10" spans="1:20" ht="25.5" x14ac:dyDescent="0.25">
      <c r="A10" s="14">
        <v>3</v>
      </c>
      <c r="B10" s="15" t="s">
        <v>7</v>
      </c>
      <c r="C10" s="16">
        <v>5</v>
      </c>
      <c r="D10" s="17">
        <f>SUM(D11:D15)</f>
        <v>3326</v>
      </c>
      <c r="E10" s="17">
        <f t="shared" ref="E10:P10" si="4">SUM(E11:E15)</f>
        <v>1004.5</v>
      </c>
      <c r="F10" s="17">
        <f t="shared" si="4"/>
        <v>1425.4</v>
      </c>
      <c r="G10" s="17">
        <f t="shared" si="4"/>
        <v>430.5</v>
      </c>
      <c r="H10" s="17">
        <f t="shared" si="4"/>
        <v>115</v>
      </c>
      <c r="I10" s="17">
        <f t="shared" si="4"/>
        <v>23</v>
      </c>
      <c r="J10" s="17">
        <f t="shared" si="4"/>
        <v>0</v>
      </c>
      <c r="K10" s="17">
        <f t="shared" si="4"/>
        <v>0</v>
      </c>
      <c r="L10" s="17">
        <f t="shared" si="4"/>
        <v>0</v>
      </c>
      <c r="M10" s="17">
        <f t="shared" si="4"/>
        <v>0</v>
      </c>
      <c r="N10" s="17">
        <f t="shared" si="4"/>
        <v>45</v>
      </c>
      <c r="O10" s="17">
        <f t="shared" si="4"/>
        <v>20</v>
      </c>
      <c r="P10" s="17">
        <f t="shared" si="4"/>
        <v>502.1</v>
      </c>
      <c r="Q10" s="17" t="s">
        <v>9</v>
      </c>
      <c r="R10" s="17">
        <f t="shared" ref="R10:R15" si="5">SUM(D10:P10)</f>
        <v>6891.5</v>
      </c>
    </row>
    <row r="11" spans="1:20" ht="140.25" x14ac:dyDescent="0.25">
      <c r="A11" s="13" t="s">
        <v>35</v>
      </c>
      <c r="B11" s="11" t="s">
        <v>31</v>
      </c>
      <c r="C11" s="12">
        <v>1</v>
      </c>
      <c r="D11" s="7">
        <v>878.1</v>
      </c>
      <c r="E11" s="7">
        <f>D11*0.302</f>
        <v>265.2</v>
      </c>
      <c r="F11" s="7">
        <v>376.3</v>
      </c>
      <c r="G11" s="7">
        <v>113.6</v>
      </c>
      <c r="H11" s="7">
        <v>55</v>
      </c>
      <c r="I11" s="7">
        <v>5</v>
      </c>
      <c r="J11" s="7">
        <v>0</v>
      </c>
      <c r="K11" s="7">
        <v>0</v>
      </c>
      <c r="L11" s="7">
        <v>0</v>
      </c>
      <c r="M11" s="7">
        <v>0</v>
      </c>
      <c r="N11" s="7">
        <v>10</v>
      </c>
      <c r="O11" s="7">
        <v>5</v>
      </c>
      <c r="P11" s="7">
        <v>105</v>
      </c>
      <c r="Q11" s="7" t="s">
        <v>9</v>
      </c>
      <c r="R11" s="7">
        <f t="shared" si="5"/>
        <v>1813.2</v>
      </c>
      <c r="T11" s="18"/>
    </row>
    <row r="12" spans="1:20" ht="89.25" x14ac:dyDescent="0.25">
      <c r="A12" s="13" t="s">
        <v>36</v>
      </c>
      <c r="B12" s="11" t="s">
        <v>32</v>
      </c>
      <c r="C12" s="12">
        <v>1</v>
      </c>
      <c r="D12" s="7">
        <v>1023.2</v>
      </c>
      <c r="E12" s="7">
        <f t="shared" ref="E12:E15" si="6">D12*0.302</f>
        <v>309</v>
      </c>
      <c r="F12" s="7">
        <v>438.6</v>
      </c>
      <c r="G12" s="7">
        <v>132.5</v>
      </c>
      <c r="H12" s="7">
        <v>45</v>
      </c>
      <c r="I12" s="7">
        <v>5</v>
      </c>
      <c r="J12" s="7">
        <v>0</v>
      </c>
      <c r="K12" s="7">
        <v>0</v>
      </c>
      <c r="L12" s="7">
        <v>0</v>
      </c>
      <c r="M12" s="7">
        <v>0</v>
      </c>
      <c r="N12" s="7">
        <v>10</v>
      </c>
      <c r="O12" s="7">
        <v>5</v>
      </c>
      <c r="P12" s="7">
        <v>155.1</v>
      </c>
      <c r="Q12" s="7" t="s">
        <v>9</v>
      </c>
      <c r="R12" s="7">
        <f t="shared" si="5"/>
        <v>2123.4</v>
      </c>
      <c r="T12" s="18"/>
    </row>
    <row r="13" spans="1:20" ht="51" x14ac:dyDescent="0.25">
      <c r="A13" s="13" t="s">
        <v>37</v>
      </c>
      <c r="B13" s="11" t="s">
        <v>33</v>
      </c>
      <c r="C13" s="12">
        <v>1</v>
      </c>
      <c r="D13" s="7">
        <v>442.7</v>
      </c>
      <c r="E13" s="7">
        <f t="shared" si="6"/>
        <v>133.69999999999999</v>
      </c>
      <c r="F13" s="7">
        <v>189.7</v>
      </c>
      <c r="G13" s="7">
        <v>57.3</v>
      </c>
      <c r="H13" s="7">
        <v>5</v>
      </c>
      <c r="I13" s="7">
        <v>5</v>
      </c>
      <c r="J13" s="7">
        <v>0</v>
      </c>
      <c r="K13" s="7">
        <v>0</v>
      </c>
      <c r="L13" s="7">
        <v>0</v>
      </c>
      <c r="M13" s="7">
        <v>0</v>
      </c>
      <c r="N13" s="7">
        <v>10</v>
      </c>
      <c r="O13" s="7">
        <v>5</v>
      </c>
      <c r="P13" s="7">
        <v>65</v>
      </c>
      <c r="Q13" s="7" t="s">
        <v>9</v>
      </c>
      <c r="R13" s="7">
        <f t="shared" si="5"/>
        <v>913.4</v>
      </c>
      <c r="T13" s="18"/>
    </row>
    <row r="14" spans="1:20" ht="102" x14ac:dyDescent="0.25">
      <c r="A14" s="13" t="s">
        <v>38</v>
      </c>
      <c r="B14" s="11" t="s">
        <v>40</v>
      </c>
      <c r="C14" s="12">
        <v>1</v>
      </c>
      <c r="D14" s="7">
        <v>539.29999999999995</v>
      </c>
      <c r="E14" s="7">
        <f t="shared" si="6"/>
        <v>162.9</v>
      </c>
      <c r="F14" s="7">
        <v>231.1</v>
      </c>
      <c r="G14" s="7">
        <v>69.8</v>
      </c>
      <c r="H14" s="7">
        <v>5</v>
      </c>
      <c r="I14" s="7">
        <v>5</v>
      </c>
      <c r="J14" s="7">
        <v>0</v>
      </c>
      <c r="K14" s="7">
        <v>0</v>
      </c>
      <c r="L14" s="7">
        <v>0</v>
      </c>
      <c r="M14" s="7">
        <v>0</v>
      </c>
      <c r="N14" s="7">
        <v>5</v>
      </c>
      <c r="O14" s="7">
        <v>5</v>
      </c>
      <c r="P14" s="7">
        <v>100</v>
      </c>
      <c r="Q14" s="7" t="s">
        <v>9</v>
      </c>
      <c r="R14" s="7">
        <f t="shared" si="5"/>
        <v>1123.0999999999999</v>
      </c>
      <c r="T14" s="18"/>
    </row>
    <row r="15" spans="1:20" ht="38.25" x14ac:dyDescent="0.25">
      <c r="A15" s="13" t="s">
        <v>39</v>
      </c>
      <c r="B15" s="11" t="s">
        <v>34</v>
      </c>
      <c r="C15" s="12">
        <v>1</v>
      </c>
      <c r="D15" s="7">
        <v>442.7</v>
      </c>
      <c r="E15" s="7">
        <f t="shared" si="6"/>
        <v>133.69999999999999</v>
      </c>
      <c r="F15" s="7">
        <v>189.7</v>
      </c>
      <c r="G15" s="7">
        <v>57.3</v>
      </c>
      <c r="H15" s="7">
        <v>5</v>
      </c>
      <c r="I15" s="7">
        <v>3</v>
      </c>
      <c r="J15" s="7">
        <v>0</v>
      </c>
      <c r="K15" s="7">
        <v>0</v>
      </c>
      <c r="L15" s="7">
        <v>0</v>
      </c>
      <c r="M15" s="7">
        <v>0</v>
      </c>
      <c r="N15" s="7">
        <v>10</v>
      </c>
      <c r="O15" s="7">
        <v>0</v>
      </c>
      <c r="P15" s="7">
        <v>77</v>
      </c>
      <c r="Q15" s="7" t="s">
        <v>9</v>
      </c>
      <c r="R15" s="7">
        <f t="shared" si="5"/>
        <v>918.4</v>
      </c>
      <c r="T15" s="18"/>
    </row>
    <row r="16" spans="1:20" ht="15.75" customHeight="1" x14ac:dyDescent="0.25">
      <c r="A16" s="22" t="s">
        <v>4</v>
      </c>
      <c r="B16" s="22"/>
      <c r="C16" s="4" t="s">
        <v>9</v>
      </c>
      <c r="D16" s="9">
        <f>D6+D8+D10</f>
        <v>4084</v>
      </c>
      <c r="E16" s="9">
        <f t="shared" ref="E16:P16" si="7">E6+E8+E10</f>
        <v>1233.4000000000001</v>
      </c>
      <c r="F16" s="9">
        <f t="shared" si="7"/>
        <v>1750.2</v>
      </c>
      <c r="G16" s="9">
        <f t="shared" si="7"/>
        <v>528.6</v>
      </c>
      <c r="H16" s="9">
        <f t="shared" si="7"/>
        <v>145</v>
      </c>
      <c r="I16" s="9">
        <f t="shared" si="7"/>
        <v>43</v>
      </c>
      <c r="J16" s="9">
        <f t="shared" si="7"/>
        <v>0</v>
      </c>
      <c r="K16" s="9">
        <f t="shared" si="7"/>
        <v>0</v>
      </c>
      <c r="L16" s="9">
        <f t="shared" si="7"/>
        <v>0</v>
      </c>
      <c r="M16" s="9">
        <f t="shared" si="7"/>
        <v>0</v>
      </c>
      <c r="N16" s="9">
        <f t="shared" si="7"/>
        <v>65</v>
      </c>
      <c r="O16" s="9">
        <f t="shared" si="7"/>
        <v>30</v>
      </c>
      <c r="P16" s="9">
        <f t="shared" si="7"/>
        <v>722.1</v>
      </c>
      <c r="Q16" s="7">
        <v>0</v>
      </c>
      <c r="R16" s="7">
        <f>SUM(D16:Q16)</f>
        <v>8601.2999999999993</v>
      </c>
    </row>
    <row r="17" spans="1:18" x14ac:dyDescent="0.25">
      <c r="A17" s="6"/>
      <c r="B17" s="6"/>
      <c r="C17" s="6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1:18" x14ac:dyDescent="0.25">
      <c r="A18" s="21" t="s">
        <v>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</row>
    <row r="19" spans="1:18" x14ac:dyDescent="0.25"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B20" s="18"/>
      <c r="D20" s="18"/>
      <c r="E20" s="18"/>
      <c r="F20" s="1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B21" s="18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25">
      <c r="D22" s="18"/>
      <c r="E22" s="18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x14ac:dyDescent="0.25">
      <c r="B23" s="18"/>
      <c r="D23" s="18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5"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x14ac:dyDescent="0.25"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x14ac:dyDescent="0.25"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x14ac:dyDescent="0.25"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x14ac:dyDescent="0.25"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x14ac:dyDescent="0.25">
      <c r="D29" s="1"/>
      <c r="E29" s="1"/>
      <c r="F29" s="1"/>
      <c r="G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x14ac:dyDescent="0.25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x14ac:dyDescent="0.25"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4:18" x14ac:dyDescent="0.25"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4:18" x14ac:dyDescent="0.25"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4:18" x14ac:dyDescent="0.25"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4:18" x14ac:dyDescent="0.25"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4:18" x14ac:dyDescent="0.25"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4:18" x14ac:dyDescent="0.25"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4:18" x14ac:dyDescent="0.25"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4:18" x14ac:dyDescent="0.25"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4:18" x14ac:dyDescent="0.25"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4:18" x14ac:dyDescent="0.25"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4:18" x14ac:dyDescent="0.25"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4:18" x14ac:dyDescent="0.25"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4:18" x14ac:dyDescent="0.25"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4:18" x14ac:dyDescent="0.25"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4:18" x14ac:dyDescent="0.25"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4:18" x14ac:dyDescent="0.25"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4:18" x14ac:dyDescent="0.25"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4:18" x14ac:dyDescent="0.25"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4:18" x14ac:dyDescent="0.25"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4:18" x14ac:dyDescent="0.25"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4:18" x14ac:dyDescent="0.25"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4:18" x14ac:dyDescent="0.25"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4:18" x14ac:dyDescent="0.25"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4:18" x14ac:dyDescent="0.25"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4:18" x14ac:dyDescent="0.25"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4:18" x14ac:dyDescent="0.25"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4:18" x14ac:dyDescent="0.25"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4:18" x14ac:dyDescent="0.25"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4:18" x14ac:dyDescent="0.25"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4:18" x14ac:dyDescent="0.25"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4:18" x14ac:dyDescent="0.25"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4:18" x14ac:dyDescent="0.25"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4:18" x14ac:dyDescent="0.25"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4:18" x14ac:dyDescent="0.25"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4:18" x14ac:dyDescent="0.25"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4:18" x14ac:dyDescent="0.25"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4:18" x14ac:dyDescent="0.25"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4:18" x14ac:dyDescent="0.25"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4:18" x14ac:dyDescent="0.25"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4:18" x14ac:dyDescent="0.25"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4:18" x14ac:dyDescent="0.25"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4:18" x14ac:dyDescent="0.25"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4:18" x14ac:dyDescent="0.25"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4:18" x14ac:dyDescent="0.25"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4:18" x14ac:dyDescent="0.25"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4:18" x14ac:dyDescent="0.25"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4:18" x14ac:dyDescent="0.25"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4:18" x14ac:dyDescent="0.25"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4:18" x14ac:dyDescent="0.25"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4:18" x14ac:dyDescent="0.25"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4:18" x14ac:dyDescent="0.25"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4:18" x14ac:dyDescent="0.25"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4:18" x14ac:dyDescent="0.25"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4:18" x14ac:dyDescent="0.25"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4:18" x14ac:dyDescent="0.25"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4:18" x14ac:dyDescent="0.25"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4:18" x14ac:dyDescent="0.25"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4:18" x14ac:dyDescent="0.25"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4:18" x14ac:dyDescent="0.25"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4:18" x14ac:dyDescent="0.25"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4:18" x14ac:dyDescent="0.25"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4:18" x14ac:dyDescent="0.25"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4:18" x14ac:dyDescent="0.25"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4:18" x14ac:dyDescent="0.25"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4:18" x14ac:dyDescent="0.25"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4:18" x14ac:dyDescent="0.25"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4:18" x14ac:dyDescent="0.25"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4:18" x14ac:dyDescent="0.25"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4:18" x14ac:dyDescent="0.25"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4:18" x14ac:dyDescent="0.25"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4:18" x14ac:dyDescent="0.25"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4:18" x14ac:dyDescent="0.25"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4:18" x14ac:dyDescent="0.25"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4:18" x14ac:dyDescent="0.25"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4:18" x14ac:dyDescent="0.25"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4:18" x14ac:dyDescent="0.25"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4:18" x14ac:dyDescent="0.25"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4:18" x14ac:dyDescent="0.25"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4:18" x14ac:dyDescent="0.25"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4:18" x14ac:dyDescent="0.25"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4:18" x14ac:dyDescent="0.25"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4:18" x14ac:dyDescent="0.25"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4:18" x14ac:dyDescent="0.25"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4:18" x14ac:dyDescent="0.25"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4:18" x14ac:dyDescent="0.25"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4:18" x14ac:dyDescent="0.25"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4:18" x14ac:dyDescent="0.25"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4:18" x14ac:dyDescent="0.25"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4:18" x14ac:dyDescent="0.25"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4:18" x14ac:dyDescent="0.25"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4:18" x14ac:dyDescent="0.25"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4:18" x14ac:dyDescent="0.25"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4:18" x14ac:dyDescent="0.25"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4:18" x14ac:dyDescent="0.25"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4:18" x14ac:dyDescent="0.25"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4:18" x14ac:dyDescent="0.25"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4:18" x14ac:dyDescent="0.25"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4:18" x14ac:dyDescent="0.25"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4:18" x14ac:dyDescent="0.25"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4:18" x14ac:dyDescent="0.25"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4:18" x14ac:dyDescent="0.25"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4:18" x14ac:dyDescent="0.25"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4:18" x14ac:dyDescent="0.25"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4:18" x14ac:dyDescent="0.25"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4:18" x14ac:dyDescent="0.25"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4:18" x14ac:dyDescent="0.25"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4:18" x14ac:dyDescent="0.25"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4:18" x14ac:dyDescent="0.25"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4:18" x14ac:dyDescent="0.25"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4:18" x14ac:dyDescent="0.25"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4:18" x14ac:dyDescent="0.25"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4:18" x14ac:dyDescent="0.25"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4:18" x14ac:dyDescent="0.25"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4:18" x14ac:dyDescent="0.25"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4:18" x14ac:dyDescent="0.25"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4:18" x14ac:dyDescent="0.25"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4:18" x14ac:dyDescent="0.25"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4:18" x14ac:dyDescent="0.25"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4:18" x14ac:dyDescent="0.25"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4:18" x14ac:dyDescent="0.25"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4:18" x14ac:dyDescent="0.25"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4:18" x14ac:dyDescent="0.25"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4:18" x14ac:dyDescent="0.25"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4:18" x14ac:dyDescent="0.25"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4:18" x14ac:dyDescent="0.25"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4:18" x14ac:dyDescent="0.25"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4:18" x14ac:dyDescent="0.25"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4:18" x14ac:dyDescent="0.25"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4:18" x14ac:dyDescent="0.25"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4:18" x14ac:dyDescent="0.25"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4:18" x14ac:dyDescent="0.25"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4:18" x14ac:dyDescent="0.25"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4:18" x14ac:dyDescent="0.25"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4:18" x14ac:dyDescent="0.25"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4:18" x14ac:dyDescent="0.25"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4:18" x14ac:dyDescent="0.25"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4:18" x14ac:dyDescent="0.25"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4:18" x14ac:dyDescent="0.25"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4:18" x14ac:dyDescent="0.25"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4:18" x14ac:dyDescent="0.25"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4:18" x14ac:dyDescent="0.25"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4:18" x14ac:dyDescent="0.25"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4:18" x14ac:dyDescent="0.25"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4:18" x14ac:dyDescent="0.25"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4:18" x14ac:dyDescent="0.25"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4:18" x14ac:dyDescent="0.25"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4:18" x14ac:dyDescent="0.25"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4:18" x14ac:dyDescent="0.25"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4:18" x14ac:dyDescent="0.25"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4:18" x14ac:dyDescent="0.25"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4:18" x14ac:dyDescent="0.25"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4:18" x14ac:dyDescent="0.25"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4:18" x14ac:dyDescent="0.25"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4:18" x14ac:dyDescent="0.25"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4:18" x14ac:dyDescent="0.25"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4:18" x14ac:dyDescent="0.25"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4:18" x14ac:dyDescent="0.25"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4:18" x14ac:dyDescent="0.25"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4:18" x14ac:dyDescent="0.25"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4:18" x14ac:dyDescent="0.25"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4:18" x14ac:dyDescent="0.25"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4:18" x14ac:dyDescent="0.25"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4:18" x14ac:dyDescent="0.25"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4:18" x14ac:dyDescent="0.25"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4:18" x14ac:dyDescent="0.25"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4:18" x14ac:dyDescent="0.25"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4:18" x14ac:dyDescent="0.25"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4:18" x14ac:dyDescent="0.25"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4:18" x14ac:dyDescent="0.25"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4:18" x14ac:dyDescent="0.25"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4:18" x14ac:dyDescent="0.25"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4:18" x14ac:dyDescent="0.25"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4:18" x14ac:dyDescent="0.25"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4:18" x14ac:dyDescent="0.25"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4:18" x14ac:dyDescent="0.25"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4:18" x14ac:dyDescent="0.25"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4:18" x14ac:dyDescent="0.25"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4:18" x14ac:dyDescent="0.25"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4:18" x14ac:dyDescent="0.25"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4:18" x14ac:dyDescent="0.25"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4:18" x14ac:dyDescent="0.25"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4:18" x14ac:dyDescent="0.25"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4:18" x14ac:dyDescent="0.25"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4:18" x14ac:dyDescent="0.25"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4:18" x14ac:dyDescent="0.25"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4:18" x14ac:dyDescent="0.25"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4:18" x14ac:dyDescent="0.25"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4:18" x14ac:dyDescent="0.25"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4:18" x14ac:dyDescent="0.25"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4:18" x14ac:dyDescent="0.25"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4:18" x14ac:dyDescent="0.25"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4:18" x14ac:dyDescent="0.25"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4:18" x14ac:dyDescent="0.25"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4:18" x14ac:dyDescent="0.25"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4:18" x14ac:dyDescent="0.25"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4:18" x14ac:dyDescent="0.25"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4:18" x14ac:dyDescent="0.25"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4:18" x14ac:dyDescent="0.25"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4:18" x14ac:dyDescent="0.25"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4:18" x14ac:dyDescent="0.25"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4:18" x14ac:dyDescent="0.25"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4:18" x14ac:dyDescent="0.25"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4:18" x14ac:dyDescent="0.25"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4:18" x14ac:dyDescent="0.25"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4:18" x14ac:dyDescent="0.25"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4:18" x14ac:dyDescent="0.25"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4:18" x14ac:dyDescent="0.25"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4:18" x14ac:dyDescent="0.25"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4:18" x14ac:dyDescent="0.25"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4:18" x14ac:dyDescent="0.25"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4:18" x14ac:dyDescent="0.25"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4:18" x14ac:dyDescent="0.25"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4:18" x14ac:dyDescent="0.25"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4:18" x14ac:dyDescent="0.25"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4:18" x14ac:dyDescent="0.25"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4:18" x14ac:dyDescent="0.25"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4:18" x14ac:dyDescent="0.25"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4:18" x14ac:dyDescent="0.25"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4:18" x14ac:dyDescent="0.25"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4:18" x14ac:dyDescent="0.25"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4:18" x14ac:dyDescent="0.25"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4:18" x14ac:dyDescent="0.25"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4:18" x14ac:dyDescent="0.25"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4:18" x14ac:dyDescent="0.25"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4:18" x14ac:dyDescent="0.25"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4:18" x14ac:dyDescent="0.25"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4:18" x14ac:dyDescent="0.25"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4:18" x14ac:dyDescent="0.25"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4:18" x14ac:dyDescent="0.25"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4:18" x14ac:dyDescent="0.25"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4:18" x14ac:dyDescent="0.25"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4:18" x14ac:dyDescent="0.25"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4:18" x14ac:dyDescent="0.25"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4:18" x14ac:dyDescent="0.25"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4:18" x14ac:dyDescent="0.25"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4:18" x14ac:dyDescent="0.25"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4:18" x14ac:dyDescent="0.25"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4:18" x14ac:dyDescent="0.25"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4:18" x14ac:dyDescent="0.25"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4:18" x14ac:dyDescent="0.25"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4:18" x14ac:dyDescent="0.25"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4:18" x14ac:dyDescent="0.25"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4:18" x14ac:dyDescent="0.25"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4:18" x14ac:dyDescent="0.25"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4:18" x14ac:dyDescent="0.25"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4:18" x14ac:dyDescent="0.25"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4:18" x14ac:dyDescent="0.25"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4:18" x14ac:dyDescent="0.25"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4:18" x14ac:dyDescent="0.25"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4:18" x14ac:dyDescent="0.25"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4:18" x14ac:dyDescent="0.25"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4:18" x14ac:dyDescent="0.25"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4:18" x14ac:dyDescent="0.25"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4:18" x14ac:dyDescent="0.25"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4:18" x14ac:dyDescent="0.25"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4:18" x14ac:dyDescent="0.25"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4:18" x14ac:dyDescent="0.25"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4:18" x14ac:dyDescent="0.25"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4:18" x14ac:dyDescent="0.25"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4:18" x14ac:dyDescent="0.25"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4:18" x14ac:dyDescent="0.25"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4:18" x14ac:dyDescent="0.25"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4:18" x14ac:dyDescent="0.25"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</row>
    <row r="296" spans="4:18" x14ac:dyDescent="0.25"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</row>
    <row r="297" spans="4:18" x14ac:dyDescent="0.25"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4:18" x14ac:dyDescent="0.25"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4:18" x14ac:dyDescent="0.25"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4:18" x14ac:dyDescent="0.25"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4:18" x14ac:dyDescent="0.25"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4:18" x14ac:dyDescent="0.25"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</row>
    <row r="303" spans="4:18" x14ac:dyDescent="0.25"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4:18" x14ac:dyDescent="0.25"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4:18" x14ac:dyDescent="0.25"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</row>
    <row r="306" spans="4:18" x14ac:dyDescent="0.25"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4:18" x14ac:dyDescent="0.25"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</row>
    <row r="308" spans="4:18" x14ac:dyDescent="0.25"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4:18" x14ac:dyDescent="0.25"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4:18" x14ac:dyDescent="0.25"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4:18" x14ac:dyDescent="0.25"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</row>
    <row r="312" spans="4:18" x14ac:dyDescent="0.25"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</row>
    <row r="313" spans="4:18" x14ac:dyDescent="0.25"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4:18" x14ac:dyDescent="0.25"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</row>
    <row r="315" spans="4:18" x14ac:dyDescent="0.25"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</row>
    <row r="316" spans="4:18" x14ac:dyDescent="0.25"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</row>
    <row r="317" spans="4:18" x14ac:dyDescent="0.25"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</row>
    <row r="318" spans="4:18" x14ac:dyDescent="0.25"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</row>
    <row r="319" spans="4:18" x14ac:dyDescent="0.25"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</row>
    <row r="320" spans="4:18" x14ac:dyDescent="0.25"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</row>
    <row r="321" spans="4:18" x14ac:dyDescent="0.25"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</row>
    <row r="322" spans="4:18" x14ac:dyDescent="0.25"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</row>
    <row r="323" spans="4:18" x14ac:dyDescent="0.25"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</row>
    <row r="324" spans="4:18" x14ac:dyDescent="0.25"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</row>
    <row r="325" spans="4:18" x14ac:dyDescent="0.25"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</row>
    <row r="326" spans="4:18" x14ac:dyDescent="0.25"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4:18" x14ac:dyDescent="0.25"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</row>
    <row r="328" spans="4:18" x14ac:dyDescent="0.25"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</row>
    <row r="329" spans="4:18" x14ac:dyDescent="0.25"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</row>
    <row r="330" spans="4:18" x14ac:dyDescent="0.25"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</row>
    <row r="331" spans="4:18" x14ac:dyDescent="0.25"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</row>
    <row r="332" spans="4:18" x14ac:dyDescent="0.25"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</row>
    <row r="333" spans="4:18" x14ac:dyDescent="0.25"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</row>
    <row r="334" spans="4:18" x14ac:dyDescent="0.25"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</row>
    <row r="335" spans="4:18" x14ac:dyDescent="0.25"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</row>
    <row r="336" spans="4:18" x14ac:dyDescent="0.25"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</row>
    <row r="337" spans="4:18" x14ac:dyDescent="0.25"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</row>
    <row r="338" spans="4:18" x14ac:dyDescent="0.25"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4:18" x14ac:dyDescent="0.25"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</row>
    <row r="340" spans="4:18" x14ac:dyDescent="0.25"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</row>
    <row r="341" spans="4:18" x14ac:dyDescent="0.25"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4:18" x14ac:dyDescent="0.25"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</row>
    <row r="343" spans="4:18" x14ac:dyDescent="0.25"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</row>
    <row r="344" spans="4:18" x14ac:dyDescent="0.25"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</row>
    <row r="345" spans="4:18" x14ac:dyDescent="0.25"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</row>
    <row r="346" spans="4:18" x14ac:dyDescent="0.25"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</row>
    <row r="347" spans="4:18" x14ac:dyDescent="0.25"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</row>
    <row r="348" spans="4:18" x14ac:dyDescent="0.25"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</row>
    <row r="349" spans="4:18" x14ac:dyDescent="0.25"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</row>
    <row r="350" spans="4:18" x14ac:dyDescent="0.25"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</row>
    <row r="351" spans="4:18" x14ac:dyDescent="0.25"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</row>
    <row r="352" spans="4:18" x14ac:dyDescent="0.25"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</row>
    <row r="353" spans="4:18" x14ac:dyDescent="0.25"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</row>
    <row r="354" spans="4:18" x14ac:dyDescent="0.25"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</row>
    <row r="355" spans="4:18" x14ac:dyDescent="0.25"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</row>
    <row r="356" spans="4:18" x14ac:dyDescent="0.25"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</row>
    <row r="357" spans="4:18" x14ac:dyDescent="0.25"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</row>
    <row r="358" spans="4:18" x14ac:dyDescent="0.25"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</row>
    <row r="359" spans="4:18" x14ac:dyDescent="0.25"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</row>
    <row r="360" spans="4:18" x14ac:dyDescent="0.25"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</row>
    <row r="361" spans="4:18" x14ac:dyDescent="0.25"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</row>
    <row r="362" spans="4:18" x14ac:dyDescent="0.25"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</row>
    <row r="363" spans="4:18" x14ac:dyDescent="0.25"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</row>
    <row r="364" spans="4:18" x14ac:dyDescent="0.25"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</row>
    <row r="365" spans="4:18" x14ac:dyDescent="0.25"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</row>
    <row r="366" spans="4:18" x14ac:dyDescent="0.25"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</row>
    <row r="367" spans="4:18" x14ac:dyDescent="0.25"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</row>
    <row r="368" spans="4:18" x14ac:dyDescent="0.25"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</row>
    <row r="369" spans="4:18" x14ac:dyDescent="0.25"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</row>
    <row r="370" spans="4:18" x14ac:dyDescent="0.25"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</row>
    <row r="371" spans="4:18" x14ac:dyDescent="0.25"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</row>
    <row r="372" spans="4:18" x14ac:dyDescent="0.25"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</row>
    <row r="373" spans="4:18" x14ac:dyDescent="0.25"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</row>
    <row r="374" spans="4:18" x14ac:dyDescent="0.25"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</row>
    <row r="375" spans="4:18" x14ac:dyDescent="0.25"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</row>
    <row r="376" spans="4:18" x14ac:dyDescent="0.25"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</row>
    <row r="377" spans="4:18" x14ac:dyDescent="0.25"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</row>
    <row r="378" spans="4:18" x14ac:dyDescent="0.25"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</row>
    <row r="379" spans="4:18" x14ac:dyDescent="0.25"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</row>
    <row r="380" spans="4:18" x14ac:dyDescent="0.25"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</row>
    <row r="381" spans="4:18" x14ac:dyDescent="0.25"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</row>
    <row r="382" spans="4:18" x14ac:dyDescent="0.25"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</row>
    <row r="383" spans="4:18" x14ac:dyDescent="0.25"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</row>
    <row r="384" spans="4:18" x14ac:dyDescent="0.25"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</row>
    <row r="385" spans="4:18" x14ac:dyDescent="0.25"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</row>
    <row r="386" spans="4:18" x14ac:dyDescent="0.25"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</row>
    <row r="387" spans="4:18" x14ac:dyDescent="0.25"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</row>
    <row r="388" spans="4:18" x14ac:dyDescent="0.25"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</row>
    <row r="389" spans="4:18" x14ac:dyDescent="0.25"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</row>
    <row r="390" spans="4:18" x14ac:dyDescent="0.25"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</row>
    <row r="391" spans="4:18" x14ac:dyDescent="0.25"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</row>
    <row r="392" spans="4:18" x14ac:dyDescent="0.25"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</row>
    <row r="393" spans="4:18" x14ac:dyDescent="0.25"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</row>
    <row r="394" spans="4:18" x14ac:dyDescent="0.25"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</row>
    <row r="395" spans="4:18" x14ac:dyDescent="0.25"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</row>
    <row r="396" spans="4:18" x14ac:dyDescent="0.25"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</row>
    <row r="397" spans="4:18" x14ac:dyDescent="0.25"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</row>
    <row r="398" spans="4:18" x14ac:dyDescent="0.25"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</row>
    <row r="399" spans="4:18" x14ac:dyDescent="0.25"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</row>
    <row r="400" spans="4:18" x14ac:dyDescent="0.25"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</row>
    <row r="401" spans="4:18" x14ac:dyDescent="0.25"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</row>
    <row r="402" spans="4:18" x14ac:dyDescent="0.25"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</row>
    <row r="403" spans="4:18" x14ac:dyDescent="0.25"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</row>
    <row r="404" spans="4:18" x14ac:dyDescent="0.25"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</row>
    <row r="405" spans="4:18" x14ac:dyDescent="0.25"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</row>
    <row r="406" spans="4:18" x14ac:dyDescent="0.25"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</row>
    <row r="407" spans="4:18" x14ac:dyDescent="0.25"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</row>
    <row r="408" spans="4:18" x14ac:dyDescent="0.25"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</row>
    <row r="409" spans="4:18" x14ac:dyDescent="0.25"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</row>
    <row r="410" spans="4:18" x14ac:dyDescent="0.25"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</row>
    <row r="411" spans="4:18" x14ac:dyDescent="0.25"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</row>
    <row r="412" spans="4:18" x14ac:dyDescent="0.25"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</row>
    <row r="413" spans="4:18" x14ac:dyDescent="0.25"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</row>
    <row r="414" spans="4:18" x14ac:dyDescent="0.25"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</row>
    <row r="415" spans="4:18" x14ac:dyDescent="0.25"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</row>
    <row r="416" spans="4:18" x14ac:dyDescent="0.25"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</row>
    <row r="417" spans="4:18" x14ac:dyDescent="0.25"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</row>
    <row r="418" spans="4:18" x14ac:dyDescent="0.25"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</row>
    <row r="419" spans="4:18" x14ac:dyDescent="0.25"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</row>
    <row r="420" spans="4:18" x14ac:dyDescent="0.25"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</row>
    <row r="421" spans="4:18" x14ac:dyDescent="0.25"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</row>
    <row r="422" spans="4:18" x14ac:dyDescent="0.25"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</row>
    <row r="423" spans="4:18" x14ac:dyDescent="0.25"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</row>
    <row r="424" spans="4:18" x14ac:dyDescent="0.25"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</row>
    <row r="425" spans="4:18" x14ac:dyDescent="0.25"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</row>
    <row r="426" spans="4:18" x14ac:dyDescent="0.25"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</row>
    <row r="427" spans="4:18" x14ac:dyDescent="0.25"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</row>
    <row r="428" spans="4:18" x14ac:dyDescent="0.25"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</row>
    <row r="429" spans="4:18" x14ac:dyDescent="0.25"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</row>
    <row r="430" spans="4:18" x14ac:dyDescent="0.25"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</row>
    <row r="431" spans="4:18" x14ac:dyDescent="0.25"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</row>
    <row r="432" spans="4:18" x14ac:dyDescent="0.25"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</row>
    <row r="433" spans="4:18" x14ac:dyDescent="0.25"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</row>
    <row r="434" spans="4:18" x14ac:dyDescent="0.25"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</row>
    <row r="435" spans="4:18" x14ac:dyDescent="0.25"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</row>
    <row r="436" spans="4:18" x14ac:dyDescent="0.25"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</row>
    <row r="437" spans="4:18" x14ac:dyDescent="0.25"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</row>
    <row r="438" spans="4:18" x14ac:dyDescent="0.25"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</row>
    <row r="439" spans="4:18" x14ac:dyDescent="0.25"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</row>
    <row r="440" spans="4:18" x14ac:dyDescent="0.25"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</row>
    <row r="441" spans="4:18" x14ac:dyDescent="0.25"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</row>
    <row r="442" spans="4:18" x14ac:dyDescent="0.25"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</row>
    <row r="443" spans="4:18" x14ac:dyDescent="0.25"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</row>
    <row r="444" spans="4:18" x14ac:dyDescent="0.25"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</row>
    <row r="445" spans="4:18" x14ac:dyDescent="0.25"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</row>
    <row r="446" spans="4:18" x14ac:dyDescent="0.25"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</row>
    <row r="447" spans="4:18" x14ac:dyDescent="0.25"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</row>
    <row r="448" spans="4:18" x14ac:dyDescent="0.25"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</row>
    <row r="449" spans="4:18" x14ac:dyDescent="0.25"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</row>
    <row r="450" spans="4:18" x14ac:dyDescent="0.25"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</row>
    <row r="451" spans="4:18" x14ac:dyDescent="0.25"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</row>
    <row r="452" spans="4:18" x14ac:dyDescent="0.25"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</row>
    <row r="453" spans="4:18" x14ac:dyDescent="0.25"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</row>
    <row r="454" spans="4:18" x14ac:dyDescent="0.25"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</row>
    <row r="455" spans="4:18" x14ac:dyDescent="0.25"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</row>
    <row r="456" spans="4:18" x14ac:dyDescent="0.25"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</row>
    <row r="457" spans="4:18" x14ac:dyDescent="0.25"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</row>
    <row r="458" spans="4:18" x14ac:dyDescent="0.25"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</row>
    <row r="459" spans="4:18" x14ac:dyDescent="0.25"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</row>
    <row r="460" spans="4:18" x14ac:dyDescent="0.25"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</row>
    <row r="461" spans="4:18" x14ac:dyDescent="0.25"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</row>
    <row r="462" spans="4:18" x14ac:dyDescent="0.25"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</row>
    <row r="463" spans="4:18" x14ac:dyDescent="0.25"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</row>
    <row r="464" spans="4:18" x14ac:dyDescent="0.25"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</row>
    <row r="465" spans="4:18" x14ac:dyDescent="0.25"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</row>
    <row r="466" spans="4:18" x14ac:dyDescent="0.25"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</row>
    <row r="467" spans="4:18" x14ac:dyDescent="0.25"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</row>
    <row r="468" spans="4:18" x14ac:dyDescent="0.25"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</row>
    <row r="469" spans="4:18" x14ac:dyDescent="0.25"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</row>
    <row r="470" spans="4:18" x14ac:dyDescent="0.25"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</row>
    <row r="471" spans="4:18" x14ac:dyDescent="0.25"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</row>
    <row r="472" spans="4:18" x14ac:dyDescent="0.25"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</row>
    <row r="473" spans="4:18" x14ac:dyDescent="0.25"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</row>
    <row r="474" spans="4:18" x14ac:dyDescent="0.25"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</row>
    <row r="475" spans="4:18" x14ac:dyDescent="0.25"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</row>
    <row r="476" spans="4:18" x14ac:dyDescent="0.25"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</row>
    <row r="477" spans="4:18" x14ac:dyDescent="0.25"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</row>
    <row r="478" spans="4:18" x14ac:dyDescent="0.25"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</row>
    <row r="479" spans="4:18" x14ac:dyDescent="0.25"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</row>
    <row r="480" spans="4:18" x14ac:dyDescent="0.25"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</row>
    <row r="481" spans="4:18" x14ac:dyDescent="0.25"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</row>
    <row r="482" spans="4:18" x14ac:dyDescent="0.25"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</row>
    <row r="483" spans="4:18" x14ac:dyDescent="0.25"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</row>
  </sheetData>
  <mergeCells count="3">
    <mergeCell ref="A1:R1"/>
    <mergeCell ref="A18:R18"/>
    <mergeCell ref="A16:B16"/>
  </mergeCells>
  <printOptions horizontalCentered="1"/>
  <pageMargins left="0.39370078740157483" right="0.39370078740157483" top="0.39370078740157483" bottom="0.39370078740157483" header="0.19685039370078741" footer="0.31496062992125984"/>
  <pageSetup paperSize="9" scale="53" firstPageNumber="9" fitToHeight="0" orientation="landscape" r:id="rId1"/>
  <headerFooter differentFirst="1">
    <oddHeader>&amp;C&amp;"Times New Roman,обычный"&amp;14&amp;P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G10"/>
  <sheetViews>
    <sheetView view="pageBreakPreview" zoomScaleSheetLayoutView="100" workbookViewId="0">
      <selection activeCell="F5" sqref="F5"/>
    </sheetView>
  </sheetViews>
  <sheetFormatPr defaultRowHeight="15" x14ac:dyDescent="0.25"/>
  <sheetData>
    <row r="3" spans="4:7" x14ac:dyDescent="0.25">
      <c r="D3">
        <v>4758.1000000000004</v>
      </c>
      <c r="E3">
        <v>1436.9</v>
      </c>
      <c r="F3" s="19">
        <f>SUM(D3:E3)</f>
        <v>6195</v>
      </c>
    </row>
    <row r="4" spans="4:7" x14ac:dyDescent="0.25">
      <c r="D4">
        <v>36448.300000000003</v>
      </c>
      <c r="E4">
        <v>11007.4</v>
      </c>
      <c r="F4" s="19">
        <f>SUM(D4:E4)</f>
        <v>47455.7</v>
      </c>
    </row>
    <row r="8" spans="4:7" x14ac:dyDescent="0.25">
      <c r="D8">
        <v>26529.200000000001</v>
      </c>
      <c r="E8">
        <v>51395.7</v>
      </c>
      <c r="F8">
        <f>E8/E10*100</f>
        <v>85.443328379200594</v>
      </c>
      <c r="G8">
        <f>D8*F8</f>
        <v>2266743.1472374899</v>
      </c>
    </row>
    <row r="9" spans="4:7" x14ac:dyDescent="0.25">
      <c r="E9">
        <v>8756.1</v>
      </c>
      <c r="F9">
        <f>E9/E10*100</f>
        <v>14.556671620799399</v>
      </c>
      <c r="G9">
        <f>F9*D8</f>
        <v>386176.852762511</v>
      </c>
    </row>
    <row r="10" spans="4:7" x14ac:dyDescent="0.25">
      <c r="E10">
        <f>SUM(E8:E9)</f>
        <v>60151.8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 2</vt:lpstr>
      <vt:lpstr>Лист1</vt:lpstr>
      <vt:lpstr>'Приложение № 2'!Заголовки_для_печати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Воропаев Александр Анатольевич</dc:creator>
  <cp:lastModifiedBy>Кузьмин Сергей Леонидович</cp:lastModifiedBy>
  <cp:lastPrinted>2018-12-29T07:04:48Z</cp:lastPrinted>
  <dcterms:created xsi:type="dcterms:W3CDTF">2016-06-23T10:56:54Z</dcterms:created>
  <dcterms:modified xsi:type="dcterms:W3CDTF">2019-02-12T13:04:48Z</dcterms:modified>
</cp:coreProperties>
</file>